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AD93C76B-82F7-4272-AFDE-EB2F3AC2C48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15" i="6"/>
  <c r="D16" i="6"/>
  <c r="D17" i="6"/>
  <c r="D18" i="6"/>
  <c r="D19" i="6"/>
  <c r="D20" i="6"/>
  <c r="D21" i="6"/>
  <c r="D22" i="6"/>
  <c r="B53" i="6"/>
  <c r="F53" i="6"/>
  <c r="E53" i="6"/>
  <c r="D53" i="6"/>
  <c r="C53" i="6"/>
  <c r="G57" i="6"/>
  <c r="F57" i="6"/>
  <c r="E57" i="6"/>
  <c r="D57" i="6"/>
  <c r="C57" i="6"/>
  <c r="B57" i="6"/>
  <c r="B43" i="6"/>
  <c r="F43" i="6"/>
  <c r="E43" i="6"/>
  <c r="C43" i="6"/>
  <c r="B33" i="6"/>
  <c r="F33" i="6"/>
  <c r="E33" i="6"/>
  <c r="C33" i="6"/>
  <c r="B23" i="6"/>
  <c r="F23" i="6"/>
  <c r="E23" i="6"/>
  <c r="C23" i="6"/>
  <c r="B13" i="6"/>
  <c r="F13" i="6"/>
  <c r="E13" i="6"/>
  <c r="C13" i="6"/>
  <c r="F5" i="6"/>
  <c r="E5" i="6"/>
  <c r="B5" i="6"/>
  <c r="G65" i="6"/>
  <c r="F65" i="6"/>
  <c r="E65" i="6"/>
  <c r="D65" i="6"/>
  <c r="C65" i="6"/>
  <c r="B65" i="6"/>
  <c r="G69" i="6"/>
  <c r="F69" i="6"/>
  <c r="E69" i="6"/>
  <c r="D69" i="6"/>
  <c r="C69" i="6"/>
  <c r="B69" i="6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4" i="6"/>
  <c r="G35" i="6"/>
  <c r="G12" i="6"/>
  <c r="D76" i="6"/>
  <c r="D75" i="6"/>
  <c r="D74" i="6"/>
  <c r="D73" i="6"/>
  <c r="D72" i="6"/>
  <c r="D71" i="6"/>
  <c r="D70" i="6"/>
  <c r="D68" i="6"/>
  <c r="D67" i="6"/>
  <c r="D66" i="6"/>
  <c r="D64" i="6"/>
  <c r="D63" i="6"/>
  <c r="D62" i="6"/>
  <c r="D61" i="6"/>
  <c r="D60" i="6"/>
  <c r="D59" i="6"/>
  <c r="D58" i="6"/>
  <c r="D56" i="6"/>
  <c r="D55" i="6"/>
  <c r="G55" i="6" s="1"/>
  <c r="G53" i="6" s="1"/>
  <c r="D54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2" i="6"/>
  <c r="G21" i="6"/>
  <c r="G20" i="6"/>
  <c r="G19" i="6"/>
  <c r="G18" i="6"/>
  <c r="G17" i="6"/>
  <c r="G16" i="6"/>
  <c r="G15" i="6"/>
  <c r="D12" i="6"/>
  <c r="D11" i="6"/>
  <c r="G11" i="6" s="1"/>
  <c r="D10" i="6"/>
  <c r="G10" i="6" s="1"/>
  <c r="D9" i="6"/>
  <c r="G9" i="6" s="1"/>
  <c r="D8" i="6"/>
  <c r="G8" i="6" s="1"/>
  <c r="D7" i="6"/>
  <c r="G7" i="6" s="1"/>
  <c r="D6" i="6"/>
  <c r="D5" i="6" s="1"/>
  <c r="D23" i="6" l="1"/>
  <c r="G24" i="6"/>
  <c r="G23" i="6" s="1"/>
  <c r="D13" i="6"/>
  <c r="D33" i="6"/>
  <c r="F77" i="6"/>
  <c r="E77" i="6"/>
  <c r="G43" i="6"/>
  <c r="D43" i="6"/>
  <c r="G33" i="6"/>
  <c r="G14" i="6"/>
  <c r="G13" i="6" s="1"/>
  <c r="G6" i="6"/>
  <c r="G5" i="6" s="1"/>
  <c r="C77" i="6"/>
  <c r="B77" i="6"/>
  <c r="D77" i="6" l="1"/>
  <c r="G77" i="6"/>
  <c r="D14" i="8"/>
  <c r="D12" i="8"/>
  <c r="D10" i="8"/>
  <c r="D8" i="8"/>
  <c r="G8" i="8" s="1"/>
  <c r="D6" i="8"/>
  <c r="G6" i="8" s="1"/>
  <c r="G14" i="8"/>
  <c r="G12" i="8"/>
  <c r="G10" i="8"/>
  <c r="F16" i="8"/>
  <c r="E16" i="8"/>
  <c r="C16" i="8"/>
  <c r="B16" i="8"/>
  <c r="G14" i="5"/>
  <c r="G13" i="5"/>
  <c r="G12" i="5"/>
  <c r="G11" i="5"/>
  <c r="G10" i="5"/>
  <c r="G9" i="5"/>
  <c r="G8" i="5"/>
  <c r="G7" i="5"/>
  <c r="G23" i="5"/>
  <c r="G22" i="5"/>
  <c r="G21" i="5"/>
  <c r="G20" i="5"/>
  <c r="G19" i="5"/>
  <c r="G17" i="5"/>
  <c r="G34" i="5"/>
  <c r="G33" i="5"/>
  <c r="G32" i="5"/>
  <c r="G31" i="5"/>
  <c r="G30" i="5"/>
  <c r="G29" i="5"/>
  <c r="G28" i="5"/>
  <c r="G27" i="5"/>
  <c r="G26" i="5"/>
  <c r="G25" i="5" s="1"/>
  <c r="D14" i="5"/>
  <c r="D13" i="5"/>
  <c r="D12" i="5"/>
  <c r="D11" i="5"/>
  <c r="D10" i="5"/>
  <c r="D9" i="5"/>
  <c r="D8" i="5"/>
  <c r="D7" i="5"/>
  <c r="D6" i="5" s="1"/>
  <c r="D23" i="5"/>
  <c r="D22" i="5"/>
  <c r="D21" i="5"/>
  <c r="D20" i="5"/>
  <c r="D19" i="5"/>
  <c r="D18" i="5"/>
  <c r="G18" i="5" s="1"/>
  <c r="G16" i="5" s="1"/>
  <c r="D17" i="5"/>
  <c r="D34" i="5"/>
  <c r="D33" i="5"/>
  <c r="D32" i="5"/>
  <c r="D31" i="5"/>
  <c r="D30" i="5"/>
  <c r="D29" i="5"/>
  <c r="D28" i="5"/>
  <c r="D27" i="5"/>
  <c r="D26" i="5"/>
  <c r="D25" i="5" s="1"/>
  <c r="F25" i="5"/>
  <c r="E25" i="5"/>
  <c r="C25" i="5"/>
  <c r="B25" i="5"/>
  <c r="B42" i="5" s="1"/>
  <c r="F16" i="5"/>
  <c r="E16" i="5"/>
  <c r="E42" i="5" s="1"/>
  <c r="C16" i="5"/>
  <c r="C42" i="5" s="1"/>
  <c r="B16" i="5"/>
  <c r="G6" i="5"/>
  <c r="F6" i="5"/>
  <c r="E6" i="5"/>
  <c r="C6" i="5"/>
  <c r="B6" i="5"/>
  <c r="G40" i="5"/>
  <c r="G39" i="5"/>
  <c r="G38" i="5"/>
  <c r="G37" i="5"/>
  <c r="D37" i="5"/>
  <c r="G36" i="5"/>
  <c r="F36" i="5"/>
  <c r="E36" i="5"/>
  <c r="D36" i="5"/>
  <c r="C36" i="5"/>
  <c r="B36" i="5"/>
  <c r="G50" i="4"/>
  <c r="G48" i="4"/>
  <c r="G46" i="4"/>
  <c r="G44" i="4"/>
  <c r="G42" i="4"/>
  <c r="G40" i="4"/>
  <c r="D50" i="4"/>
  <c r="D48" i="4"/>
  <c r="D46" i="4"/>
  <c r="D44" i="4"/>
  <c r="D42" i="4"/>
  <c r="D40" i="4"/>
  <c r="D38" i="4"/>
  <c r="G38" i="4" s="1"/>
  <c r="F52" i="4"/>
  <c r="E52" i="4"/>
  <c r="C52" i="4"/>
  <c r="B52" i="4"/>
  <c r="G30" i="4"/>
  <c r="F30" i="4"/>
  <c r="E30" i="4"/>
  <c r="D30" i="4"/>
  <c r="C30" i="4"/>
  <c r="B30" i="4"/>
  <c r="D28" i="4"/>
  <c r="G28" i="4" s="1"/>
  <c r="D27" i="4"/>
  <c r="G27" i="4" s="1"/>
  <c r="D26" i="4"/>
  <c r="G26" i="4" s="1"/>
  <c r="D25" i="4"/>
  <c r="G25" i="4" s="1"/>
  <c r="F16" i="4"/>
  <c r="E16" i="4"/>
  <c r="C16" i="4"/>
  <c r="B16" i="4"/>
  <c r="G14" i="4"/>
  <c r="G13" i="4"/>
  <c r="D14" i="4"/>
  <c r="D13" i="4"/>
  <c r="D12" i="4"/>
  <c r="G12" i="4" s="1"/>
  <c r="D11" i="4"/>
  <c r="G11" i="4" s="1"/>
  <c r="D10" i="4"/>
  <c r="G10" i="4" s="1"/>
  <c r="D9" i="4"/>
  <c r="G9" i="4" s="1"/>
  <c r="D8" i="4"/>
  <c r="G8" i="4" s="1"/>
  <c r="D7" i="4"/>
  <c r="D16" i="5" l="1"/>
  <c r="D42" i="5" s="1"/>
  <c r="F42" i="5"/>
  <c r="D52" i="4"/>
  <c r="D16" i="4"/>
  <c r="G7" i="4"/>
  <c r="G16" i="4" s="1"/>
  <c r="D16" i="8"/>
  <c r="G16" i="8"/>
  <c r="G42" i="5"/>
  <c r="G52" i="4"/>
</calcChain>
</file>

<file path=xl/sharedStrings.xml><?xml version="1.0" encoding="utf-8"?>
<sst xmlns="http://schemas.openxmlformats.org/spreadsheetml/2006/main" count="204" uniqueCount="143">
  <si>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</si>
  <si>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</si>
  <si>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</si>
  <si>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</si>
  <si>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</si>
  <si>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</si>
  <si>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</si>
  <si>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</si>
  <si>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</si>
  <si>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</si>
  <si>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</si>
  <si>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</si>
  <si>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</si>
  <si>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</si>
  <si>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</si>
  <si>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</si>
  <si>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</si>
  <si>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</si>
  <si>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</si>
  <si>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</si>
  <si>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</si>
  <si>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</si>
  <si>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</si>
  <si>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</si>
  <si>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</si>
  <si>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</si>
  <si>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</si>
  <si>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</si>
  <si>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</si>
  <si>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</si>
  <si>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</si>
  <si>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</si>
  <si>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</si>
  <si>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</si>
  <si>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</si>
  <si>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</si>
  <si>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</si>
  <si>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</si>
  <si>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</si>
  <si>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</si>
  <si>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</si>
  <si>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</si>
  <si>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</si>
  <si>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</si>
  <si>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</si>
  <si>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</si>
  <si>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</si>
  <si>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</si>
  <si>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</si>
  <si>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</si>
  <si>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</si>
  <si>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</si>
  <si>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</si>
  <si>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</si>
  <si>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</si>
  <si>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</si>
  <si>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</si>
  <si>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</si>
  <si>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</si>
  <si>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</si>
  <si>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</si>
  <si>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</si>
  <si>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</si>
  <si>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</si>
  <si>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</si>
  <si>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</si>
  <si>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</si>
  <si>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</si>
  <si>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</si>
  <si>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</si>
  <si>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</si>
  <si>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</si>
  <si>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</si>
  <si>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</si>
  <si>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</si>
  <si>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</si>
  <si>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</si>
  <si>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</si>
  <si>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</si>
  <si>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</si>
  <si>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</si>
  <si>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</si>
  <si>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</si>
  <si>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</si>
  <si>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</si>
  <si>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</si>
  <si>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</si>
  <si>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</si>
  <si>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</si>
  <si>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</si>
  <si>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</si>
  <si>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</si>
  <si>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</si>
  <si>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</si>
  <si>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</si>
  <si>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</si>
  <si>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</si>
  <si>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</si>
  <si>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</si>
  <si>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</si>
  <si>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</si>
  <si>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</si>
  <si>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</si>
  <si>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</si>
  <si>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</si>
  <si>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</si>
  <si>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</si>
  <si>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</si>
  <si>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</si>
  <si>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</si>
  <si>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</si>
  <si>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</si>
  <si>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</si>
  <si>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</si>
  <si>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</si>
  <si>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</si>
  <si>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</si>
  <si>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</si>
  <si>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</si>
  <si>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</si>
  <si>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</si>
  <si>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</si>
  <si>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</si>
  <si>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</si>
  <si>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</si>
  <si>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</si>
  <si>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</si>
  <si>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</si>
  <si>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</si>
  <si>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</si>
  <si>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Dirección General</t>
  </si>
  <si>
    <t>Dirección de Finanzas y Administración</t>
  </si>
  <si>
    <t>Dirección de Asuntos Jurídicos</t>
  </si>
  <si>
    <t>Dirección Técnica</t>
  </si>
  <si>
    <t>Dirección de Promoción y Gestión de Crédito y Subsidio</t>
  </si>
  <si>
    <t>Dirección de Planeación, Comunicación y Desarrollo Organizacional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</si>
  <si>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</si>
  <si>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2024</t>
  </si>
  <si>
    <t>Instituto Municipal de Vivienda de León, Guanajuato (IMUVI)
Estado Analítico del Ejercicio del Presupuesto de Egresos
Clasificación Económica (por Tipo de Gasto)
Del 1 de enero al 31 de diciembre de 2024</t>
  </si>
  <si>
    <t>Instituto Municipal de Vivienda de León, Guanajuato (IMUVI)
Estado Analítico del Ejercicio del Presupuesto de Egresos
Clasificación Administrativa
Del 1 de enero al 31 de diciembre de 2024</t>
  </si>
  <si>
    <t>Gobierno (Federal/Estatal/Municipal) de __________________________
Estado Analítico del Ejercicio del Presupuesto de Egresos
Clasificación Administrativa
Del 1 de enero al 31 de diciembre de 2024</t>
  </si>
  <si>
    <t>Sector Paraestatal del Gobierno (Federal/Estatal/Municipal) de (Instituto Municipal de Vivienda de León, Guanajuato (IMUVI))
Estado Analítico del Ejercicio del Presupuesto de Egresos
Clasificación Administrativa
Del 1 de enero al 31 de diciembre de 2024</t>
  </si>
  <si>
    <t>Instituto Municipal de Vivienda de León, Guanajuato (IMUVI)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</si>
</sst>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43" fontId="7" fillId="2" borderId="2" xfId="16" applyFont="1" applyFill="1" applyBorder="1" applyAlignment="1" applyProtection="1">
      <alignment horizontal="center" wrapText="1"/>
      <protection locked="0"/>
    </xf>
    <xf numFmtId="43" fontId="7" fillId="2" borderId="11" xfId="16" applyFont="1" applyFill="1" applyBorder="1" applyAlignment="1" applyProtection="1">
      <alignment horizontal="center"/>
      <protection locked="0"/>
    </xf>
    <xf numFmtId="43" fontId="7" fillId="2" borderId="3" xfId="16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2212737</xdr:colOff>
      <xdr:row>85</xdr:row>
      <xdr:rowOff>7330</xdr:rowOff>
    </xdr:from>
    <xdr:to>
      <xdr:col>5</xdr:col>
      <xdr:colOff>842601</xdr:colOff>
      <xdr:row>89</xdr:row>
      <xdr:rowOff>139830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501030-ABD8-4896-8530-D6C33EB6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2737" y="13071234"/>
          <a:ext cx="649897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2540028</xdr:colOff>
      <xdr:row>23</xdr:row>
      <xdr:rowOff>7924</xdr:rowOff>
    </xdr:from>
    <xdr:to>
      <xdr:col>5</xdr:col>
      <xdr:colOff>793758</xdr:colOff>
      <xdr:row>28</xdr:row>
      <xdr:rowOff>12203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5C67E4-59DE-44BA-AF76-D78C5657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28" y="3913174"/>
          <a:ext cx="5167293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2733675</xdr:colOff>
      <xdr:row>59</xdr:row>
      <xdr:rowOff>0</xdr:rowOff>
    </xdr:from>
    <xdr:to>
      <xdr:col>5</xdr:col>
      <xdr:colOff>266700</xdr:colOff>
      <xdr:row>64</xdr:row>
      <xdr:rowOff>4279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275507-3A86-4F5E-B69F-957ACDD8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0906125"/>
          <a:ext cx="520065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3124201</xdr:colOff>
      <xdr:row>50</xdr:row>
      <xdr:rowOff>0</xdr:rowOff>
    </xdr:from>
    <xdr:to>
      <xdr:col>5</xdr:col>
      <xdr:colOff>333376</xdr:colOff>
      <xdr:row>55</xdr:row>
      <xdr:rowOff>4279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9F1233-5678-48AF-8932-B9914846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1" y="7905750"/>
          <a:ext cx="516255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3" t="s">
        <v>137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5">
        <f>+B6+B7+B8+B9+B10+B11+B12</f>
        <v>64308110</v>
      </c>
      <c r="C5" s="5">
        <v>0</v>
      </c>
      <c r="D5" s="5">
        <f t="shared" ref="D5:G5" si="0">+D6+D7+D8+D9+D10+D11+D12</f>
        <v>64308110</v>
      </c>
      <c r="E5" s="5">
        <f t="shared" si="0"/>
        <v>55699115.539999999</v>
      </c>
      <c r="F5" s="5">
        <f t="shared" si="0"/>
        <v>54814555.979999997</v>
      </c>
      <c r="G5" s="5">
        <f t="shared" si="0"/>
        <v>8608994.4600000009</v>
      </c>
    </row>
    <row r="6" spans="1:7" x14ac:dyDescent="0.2">
      <c r="A6" s="38" t="s">
        <v>11</v>
      </c>
      <c r="B6" s="6">
        <v>29332376</v>
      </c>
      <c r="C6" s="6">
        <v>35000</v>
      </c>
      <c r="D6" s="6">
        <f>+B6+C6</f>
        <v>29367376</v>
      </c>
      <c r="E6" s="6">
        <v>28173556.309999999</v>
      </c>
      <c r="F6" s="6">
        <v>28173556.309999999</v>
      </c>
      <c r="G6" s="6">
        <f>+D6-E6</f>
        <v>1193819.6900000013</v>
      </c>
    </row>
    <row r="7" spans="1:7" x14ac:dyDescent="0.2">
      <c r="A7" s="38" t="s">
        <v>12</v>
      </c>
      <c r="B7" s="6">
        <v>1830000</v>
      </c>
      <c r="C7" s="6">
        <v>650000</v>
      </c>
      <c r="D7" s="6">
        <f t="shared" ref="D7:D12" si="1">+B7+C7</f>
        <v>2480000</v>
      </c>
      <c r="E7" s="6">
        <v>1010240.58</v>
      </c>
      <c r="F7" s="6">
        <v>1010240.58</v>
      </c>
      <c r="G7" s="6">
        <f t="shared" ref="G7:G12" si="2">+D7-E7</f>
        <v>1469759.42</v>
      </c>
    </row>
    <row r="8" spans="1:7" x14ac:dyDescent="0.2">
      <c r="A8" s="38" t="s">
        <v>13</v>
      </c>
      <c r="B8" s="6">
        <v>6651541</v>
      </c>
      <c r="C8" s="6">
        <v>0</v>
      </c>
      <c r="D8" s="6">
        <f t="shared" si="1"/>
        <v>6651541</v>
      </c>
      <c r="E8" s="6">
        <v>6929558.6600000001</v>
      </c>
      <c r="F8" s="6">
        <v>6929558.6600000001</v>
      </c>
      <c r="G8" s="6">
        <f t="shared" si="2"/>
        <v>-278017.66000000015</v>
      </c>
    </row>
    <row r="9" spans="1:7" x14ac:dyDescent="0.2">
      <c r="A9" s="38" t="s">
        <v>14</v>
      </c>
      <c r="B9" s="6">
        <v>7351235</v>
      </c>
      <c r="C9" s="6">
        <v>0</v>
      </c>
      <c r="D9" s="6">
        <f t="shared" si="1"/>
        <v>7351235</v>
      </c>
      <c r="E9" s="6">
        <v>6767920.7800000003</v>
      </c>
      <c r="F9" s="6">
        <v>5883361.2199999997</v>
      </c>
      <c r="G9" s="6">
        <f t="shared" si="2"/>
        <v>583314.21999999974</v>
      </c>
    </row>
    <row r="10" spans="1:7" x14ac:dyDescent="0.2">
      <c r="A10" s="38" t="s">
        <v>15</v>
      </c>
      <c r="B10" s="6">
        <v>14642958</v>
      </c>
      <c r="C10" s="6">
        <v>-685000</v>
      </c>
      <c r="D10" s="6">
        <f t="shared" si="1"/>
        <v>13957958</v>
      </c>
      <c r="E10" s="6">
        <v>12817839.210000001</v>
      </c>
      <c r="F10" s="6">
        <v>12817839.210000001</v>
      </c>
      <c r="G10" s="6">
        <f t="shared" si="2"/>
        <v>1140118.7899999991</v>
      </c>
    </row>
    <row r="11" spans="1:7" x14ac:dyDescent="0.2">
      <c r="A11" s="38" t="s">
        <v>16</v>
      </c>
      <c r="B11" s="6">
        <v>4500000</v>
      </c>
      <c r="C11" s="6">
        <v>0</v>
      </c>
      <c r="D11" s="6">
        <f t="shared" si="1"/>
        <v>4500000</v>
      </c>
      <c r="E11" s="6">
        <v>0</v>
      </c>
      <c r="F11" s="6">
        <v>0</v>
      </c>
      <c r="G11" s="6">
        <f t="shared" si="2"/>
        <v>4500000</v>
      </c>
    </row>
    <row r="12" spans="1:7" x14ac:dyDescent="0.2">
      <c r="A12" s="38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41" t="s">
        <v>126</v>
      </c>
      <c r="B13" s="6">
        <f>+B14+B15+B16+B17+B18+B19+B20+B21+B22</f>
        <v>3120660</v>
      </c>
      <c r="C13" s="6">
        <f t="shared" ref="C13:G13" si="3">+C14+C15+C16+C17+C18+C19+C20+C21+C22</f>
        <v>0</v>
      </c>
      <c r="D13" s="6">
        <f t="shared" si="3"/>
        <v>3120660</v>
      </c>
      <c r="E13" s="6">
        <f t="shared" si="3"/>
        <v>2508595.83</v>
      </c>
      <c r="F13" s="6">
        <f t="shared" si="3"/>
        <v>1585032.08</v>
      </c>
      <c r="G13" s="6">
        <f t="shared" si="3"/>
        <v>612064.16999999993</v>
      </c>
    </row>
    <row r="14" spans="1:7" x14ac:dyDescent="0.2">
      <c r="A14" s="38" t="s">
        <v>18</v>
      </c>
      <c r="B14" s="6">
        <v>777000</v>
      </c>
      <c r="C14" s="6">
        <v>-60000</v>
      </c>
      <c r="D14" s="6">
        <f t="shared" ref="D14:D22" si="4">+B14+C14</f>
        <v>717000</v>
      </c>
      <c r="E14" s="6">
        <v>410686.65</v>
      </c>
      <c r="F14" s="6">
        <v>410686.65</v>
      </c>
      <c r="G14" s="6">
        <f t="shared" ref="G14:G22" si="5">+D14-E14</f>
        <v>306313.34999999998</v>
      </c>
    </row>
    <row r="15" spans="1:7" x14ac:dyDescent="0.2">
      <c r="A15" s="38" t="s">
        <v>19</v>
      </c>
      <c r="B15" s="6">
        <v>40000</v>
      </c>
      <c r="C15" s="6">
        <v>4500</v>
      </c>
      <c r="D15" s="6">
        <f t="shared" si="4"/>
        <v>44500</v>
      </c>
      <c r="E15" s="6">
        <v>30371.51</v>
      </c>
      <c r="F15" s="6">
        <v>30371.51</v>
      </c>
      <c r="G15" s="6">
        <f t="shared" si="5"/>
        <v>14128.490000000002</v>
      </c>
    </row>
    <row r="16" spans="1:7" x14ac:dyDescent="0.2">
      <c r="A16" s="38" t="s">
        <v>20</v>
      </c>
      <c r="B16" s="6">
        <v>0</v>
      </c>
      <c r="C16" s="6">
        <v>0</v>
      </c>
      <c r="D16" s="6">
        <f t="shared" si="4"/>
        <v>0</v>
      </c>
      <c r="E16" s="6">
        <v>0</v>
      </c>
      <c r="F16" s="6">
        <v>0</v>
      </c>
      <c r="G16" s="6">
        <f t="shared" si="5"/>
        <v>0</v>
      </c>
    </row>
    <row r="17" spans="1:7" x14ac:dyDescent="0.2">
      <c r="A17" s="38" t="s">
        <v>21</v>
      </c>
      <c r="B17" s="6">
        <v>126900</v>
      </c>
      <c r="C17" s="6">
        <v>7000</v>
      </c>
      <c r="D17" s="6">
        <f t="shared" si="4"/>
        <v>133900</v>
      </c>
      <c r="E17" s="6">
        <v>69572.149999999994</v>
      </c>
      <c r="F17" s="6">
        <v>69572.149999999994</v>
      </c>
      <c r="G17" s="6">
        <f t="shared" si="5"/>
        <v>64327.850000000006</v>
      </c>
    </row>
    <row r="18" spans="1:7" x14ac:dyDescent="0.2">
      <c r="A18" s="38" t="s">
        <v>22</v>
      </c>
      <c r="B18" s="6">
        <v>71360</v>
      </c>
      <c r="C18" s="6">
        <v>-30000</v>
      </c>
      <c r="D18" s="6">
        <f t="shared" si="4"/>
        <v>41360</v>
      </c>
      <c r="E18" s="6">
        <v>5510.61</v>
      </c>
      <c r="F18" s="6">
        <v>5510.61</v>
      </c>
      <c r="G18" s="6">
        <f t="shared" si="5"/>
        <v>35849.39</v>
      </c>
    </row>
    <row r="19" spans="1:7" x14ac:dyDescent="0.2">
      <c r="A19" s="38" t="s">
        <v>23</v>
      </c>
      <c r="B19" s="6">
        <v>1600000</v>
      </c>
      <c r="C19" s="6">
        <v>-56500</v>
      </c>
      <c r="D19" s="6">
        <f t="shared" si="4"/>
        <v>1543500</v>
      </c>
      <c r="E19" s="6">
        <v>1537449.27</v>
      </c>
      <c r="F19" s="6">
        <v>613885.52</v>
      </c>
      <c r="G19" s="6">
        <f t="shared" si="5"/>
        <v>6050.7299999999814</v>
      </c>
    </row>
    <row r="20" spans="1:7" x14ac:dyDescent="0.2">
      <c r="A20" s="38" t="s">
        <v>24</v>
      </c>
      <c r="B20" s="6">
        <v>160000</v>
      </c>
      <c r="C20" s="6">
        <v>110000</v>
      </c>
      <c r="D20" s="6">
        <f t="shared" si="4"/>
        <v>270000</v>
      </c>
      <c r="E20" s="6">
        <v>176158.79</v>
      </c>
      <c r="F20" s="6">
        <v>176158.79</v>
      </c>
      <c r="G20" s="6">
        <f t="shared" si="5"/>
        <v>93841.209999999992</v>
      </c>
    </row>
    <row r="21" spans="1:7" x14ac:dyDescent="0.2">
      <c r="A21" s="38" t="s">
        <v>25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38" t="s">
        <v>26</v>
      </c>
      <c r="B22" s="6">
        <v>345400</v>
      </c>
      <c r="C22" s="6">
        <v>25000</v>
      </c>
      <c r="D22" s="6">
        <f t="shared" si="4"/>
        <v>370400</v>
      </c>
      <c r="E22" s="6">
        <v>278846.84999999998</v>
      </c>
      <c r="F22" s="6">
        <v>278846.84999999998</v>
      </c>
      <c r="G22" s="6">
        <f t="shared" si="5"/>
        <v>91553.150000000023</v>
      </c>
    </row>
    <row r="23" spans="1:7" x14ac:dyDescent="0.2">
      <c r="A23" s="41" t="s">
        <v>27</v>
      </c>
      <c r="B23" s="6">
        <f>+B24+B25+B26+B27+B28+B29+B30+B31+B32</f>
        <v>19846642</v>
      </c>
      <c r="C23" s="6">
        <f t="shared" ref="C23" si="6">+C24+C25+C26+C27+C28+C29+C30+C31+C32</f>
        <v>1310040</v>
      </c>
      <c r="D23" s="6">
        <f t="shared" ref="D23" si="7">+D24+D25+D26+D27+D28+D29+D30+D31+D32</f>
        <v>21156682</v>
      </c>
      <c r="E23" s="6">
        <f t="shared" ref="E23" si="8">+E24+E25+E26+E27+E28+E29+E30+E31+E32</f>
        <v>13800127.960000001</v>
      </c>
      <c r="F23" s="6">
        <f t="shared" ref="F23" si="9">+F24+F25+F26+F27+F28+F29+F30+F31+F32</f>
        <v>12721862.270000001</v>
      </c>
      <c r="G23" s="6">
        <f t="shared" ref="G23" si="10">+G24+G25+G26+G27+G28+G29+G30+G31+G32</f>
        <v>7356554.04</v>
      </c>
    </row>
    <row r="24" spans="1:7" x14ac:dyDescent="0.2">
      <c r="A24" s="38" t="s">
        <v>28</v>
      </c>
      <c r="B24" s="6">
        <v>1108000</v>
      </c>
      <c r="C24" s="6">
        <v>0</v>
      </c>
      <c r="D24" s="6">
        <f t="shared" ref="D24:D32" si="11">+B24+C24</f>
        <v>1108000</v>
      </c>
      <c r="E24" s="6">
        <v>654571.9</v>
      </c>
      <c r="F24" s="6">
        <v>623176.49</v>
      </c>
      <c r="G24" s="6">
        <f t="shared" ref="G24:G32" si="12">+D24-E24</f>
        <v>453428.1</v>
      </c>
    </row>
    <row r="25" spans="1:7" x14ac:dyDescent="0.2">
      <c r="A25" s="38" t="s">
        <v>29</v>
      </c>
      <c r="B25" s="6">
        <v>857000</v>
      </c>
      <c r="C25" s="6">
        <v>135000</v>
      </c>
      <c r="D25" s="6">
        <f t="shared" si="11"/>
        <v>992000</v>
      </c>
      <c r="E25" s="6">
        <v>786141.61</v>
      </c>
      <c r="F25" s="6">
        <v>687064.56</v>
      </c>
      <c r="G25" s="6">
        <f t="shared" si="12"/>
        <v>205858.39</v>
      </c>
    </row>
    <row r="26" spans="1:7" x14ac:dyDescent="0.2">
      <c r="A26" s="38" t="s">
        <v>30</v>
      </c>
      <c r="B26" s="6">
        <v>6666900</v>
      </c>
      <c r="C26" s="6">
        <v>1237040</v>
      </c>
      <c r="D26" s="6">
        <f t="shared" si="11"/>
        <v>7903940</v>
      </c>
      <c r="E26" s="6">
        <v>5902925.1799999997</v>
      </c>
      <c r="F26" s="6">
        <v>5753865.1799999997</v>
      </c>
      <c r="G26" s="6">
        <f t="shared" si="12"/>
        <v>2001014.8200000003</v>
      </c>
    </row>
    <row r="27" spans="1:7" x14ac:dyDescent="0.2">
      <c r="A27" s="38" t="s">
        <v>31</v>
      </c>
      <c r="B27" s="6">
        <v>5605000</v>
      </c>
      <c r="C27" s="6">
        <v>-385000</v>
      </c>
      <c r="D27" s="6">
        <f t="shared" si="11"/>
        <v>5220000</v>
      </c>
      <c r="E27" s="6">
        <v>2648753.83</v>
      </c>
      <c r="F27" s="6">
        <v>2043743.78</v>
      </c>
      <c r="G27" s="6">
        <f t="shared" si="12"/>
        <v>2571246.17</v>
      </c>
    </row>
    <row r="28" spans="1:7" x14ac:dyDescent="0.2">
      <c r="A28" s="38" t="s">
        <v>32</v>
      </c>
      <c r="B28" s="6">
        <v>2265830</v>
      </c>
      <c r="C28" s="6">
        <v>50000</v>
      </c>
      <c r="D28" s="6">
        <f t="shared" si="11"/>
        <v>2315830</v>
      </c>
      <c r="E28" s="6">
        <v>1642922.31</v>
      </c>
      <c r="F28" s="6">
        <v>1642922.31</v>
      </c>
      <c r="G28" s="6">
        <f t="shared" si="12"/>
        <v>672907.69</v>
      </c>
    </row>
    <row r="29" spans="1:7" x14ac:dyDescent="0.2">
      <c r="A29" s="38" t="s">
        <v>33</v>
      </c>
      <c r="B29" s="6">
        <v>1035000</v>
      </c>
      <c r="C29" s="6">
        <v>0</v>
      </c>
      <c r="D29" s="6">
        <f t="shared" si="11"/>
        <v>1035000</v>
      </c>
      <c r="E29" s="6">
        <v>275013.33</v>
      </c>
      <c r="F29" s="6">
        <v>275013.33</v>
      </c>
      <c r="G29" s="6">
        <f t="shared" si="12"/>
        <v>759986.66999999993</v>
      </c>
    </row>
    <row r="30" spans="1:7" x14ac:dyDescent="0.2">
      <c r="A30" s="38" t="s">
        <v>34</v>
      </c>
      <c r="B30" s="6">
        <v>345000</v>
      </c>
      <c r="C30" s="6">
        <v>0</v>
      </c>
      <c r="D30" s="6">
        <f t="shared" si="11"/>
        <v>345000</v>
      </c>
      <c r="E30" s="6">
        <v>16999.96</v>
      </c>
      <c r="F30" s="6">
        <v>16999.96</v>
      </c>
      <c r="G30" s="6">
        <f t="shared" si="12"/>
        <v>328000.03999999998</v>
      </c>
    </row>
    <row r="31" spans="1:7" x14ac:dyDescent="0.2">
      <c r="A31" s="38" t="s">
        <v>35</v>
      </c>
      <c r="B31" s="6">
        <v>461500</v>
      </c>
      <c r="C31" s="6">
        <v>273000</v>
      </c>
      <c r="D31" s="6">
        <f t="shared" si="11"/>
        <v>734500</v>
      </c>
      <c r="E31" s="6">
        <v>592366.17000000004</v>
      </c>
      <c r="F31" s="6">
        <v>592366.17000000004</v>
      </c>
      <c r="G31" s="6">
        <f t="shared" si="12"/>
        <v>142133.82999999996</v>
      </c>
    </row>
    <row r="32" spans="1:7" x14ac:dyDescent="0.2">
      <c r="A32" s="38" t="s">
        <v>36</v>
      </c>
      <c r="B32" s="6">
        <v>1502412</v>
      </c>
      <c r="C32" s="6">
        <v>0</v>
      </c>
      <c r="D32" s="6">
        <f t="shared" si="11"/>
        <v>1502412</v>
      </c>
      <c r="E32" s="6">
        <v>1280433.67</v>
      </c>
      <c r="F32" s="6">
        <v>1086710.49</v>
      </c>
      <c r="G32" s="6">
        <f t="shared" si="12"/>
        <v>221978.33000000007</v>
      </c>
    </row>
    <row r="33" spans="1:7" x14ac:dyDescent="0.2">
      <c r="A33" s="41" t="s">
        <v>127</v>
      </c>
      <c r="B33" s="6">
        <f>+B34+B35+B36+B37+B38+B39+B40+B41+B42</f>
        <v>7116000</v>
      </c>
      <c r="C33" s="6">
        <f t="shared" ref="C33" si="13">+C34+C35+C36+C37+C38+C39+C40+C41+C42</f>
        <v>9305617</v>
      </c>
      <c r="D33" s="6">
        <f t="shared" ref="D33" si="14">+D34+D35+D36+D37+D38+D39+D40+D41+D42</f>
        <v>16421617</v>
      </c>
      <c r="E33" s="6">
        <f t="shared" ref="E33" si="15">+E34+E35+E36+E37+E38+E39+E40+E41+E42</f>
        <v>15988056.960000001</v>
      </c>
      <c r="F33" s="6">
        <f t="shared" ref="F33" si="16">+F34+F35+F36+F37+F38+F39+F40+F41+F42</f>
        <v>15988056.960000001</v>
      </c>
      <c r="G33" s="6">
        <f t="shared" ref="G33" si="17">+G34+G35+G36+G37+G38+G39+G40+G41+G42</f>
        <v>433560.03999999911</v>
      </c>
    </row>
    <row r="34" spans="1:7" x14ac:dyDescent="0.2">
      <c r="A34" s="38" t="s">
        <v>37</v>
      </c>
      <c r="B34" s="6">
        <v>0</v>
      </c>
      <c r="C34" s="6">
        <v>0</v>
      </c>
      <c r="D34" s="6">
        <f t="shared" ref="D34:D42" si="18">+B34+C34</f>
        <v>0</v>
      </c>
      <c r="E34" s="6">
        <v>0</v>
      </c>
      <c r="F34" s="6">
        <v>0</v>
      </c>
      <c r="G34" s="6">
        <f t="shared" ref="G34:G42" si="19">+D34-E34</f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f t="shared" si="18"/>
        <v>0</v>
      </c>
      <c r="E35" s="6">
        <v>0</v>
      </c>
      <c r="F35" s="6">
        <v>0</v>
      </c>
      <c r="G35" s="6">
        <f t="shared" si="19"/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f t="shared" si="18"/>
        <v>0</v>
      </c>
      <c r="E36" s="6">
        <v>0</v>
      </c>
      <c r="F36" s="6">
        <v>0</v>
      </c>
      <c r="G36" s="6">
        <f t="shared" si="19"/>
        <v>0</v>
      </c>
    </row>
    <row r="37" spans="1:7" x14ac:dyDescent="0.2">
      <c r="A37" s="38" t="s">
        <v>40</v>
      </c>
      <c r="B37" s="6">
        <v>7116000</v>
      </c>
      <c r="C37" s="6">
        <v>9305617</v>
      </c>
      <c r="D37" s="6">
        <f t="shared" si="18"/>
        <v>16421617</v>
      </c>
      <c r="E37" s="6">
        <v>15988056.960000001</v>
      </c>
      <c r="F37" s="6">
        <v>15988056.960000001</v>
      </c>
      <c r="G37" s="6">
        <f t="shared" si="19"/>
        <v>433560.03999999911</v>
      </c>
    </row>
    <row r="38" spans="1:7" x14ac:dyDescent="0.2">
      <c r="A38" s="38" t="s">
        <v>41</v>
      </c>
      <c r="B38" s="6">
        <v>0</v>
      </c>
      <c r="C38" s="6">
        <v>0</v>
      </c>
      <c r="D38" s="6">
        <f t="shared" si="18"/>
        <v>0</v>
      </c>
      <c r="E38" s="6">
        <v>0</v>
      </c>
      <c r="F38" s="6">
        <v>0</v>
      </c>
      <c r="G38" s="6">
        <f t="shared" si="19"/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f t="shared" si="18"/>
        <v>0</v>
      </c>
      <c r="E39" s="6">
        <v>0</v>
      </c>
      <c r="F39" s="6">
        <v>0</v>
      </c>
      <c r="G39" s="6">
        <f t="shared" si="19"/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f t="shared" si="18"/>
        <v>0</v>
      </c>
      <c r="E40" s="6">
        <v>0</v>
      </c>
      <c r="F40" s="6">
        <v>0</v>
      </c>
      <c r="G40" s="6">
        <f t="shared" si="19"/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f t="shared" si="18"/>
        <v>0</v>
      </c>
      <c r="E41" s="6">
        <v>0</v>
      </c>
      <c r="F41" s="6">
        <v>0</v>
      </c>
      <c r="G41" s="6">
        <f t="shared" si="19"/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f t="shared" si="18"/>
        <v>0</v>
      </c>
      <c r="E42" s="6">
        <v>0</v>
      </c>
      <c r="F42" s="6">
        <v>0</v>
      </c>
      <c r="G42" s="6">
        <f t="shared" si="19"/>
        <v>0</v>
      </c>
    </row>
    <row r="43" spans="1:7" x14ac:dyDescent="0.2">
      <c r="A43" s="41" t="s">
        <v>128</v>
      </c>
      <c r="B43" s="6">
        <f>+B44+B45+B46+B47+B48+B49+B50+B51+B52</f>
        <v>13410150</v>
      </c>
      <c r="C43" s="6">
        <f t="shared" ref="C43" si="20">+C44+C45+C46+C47+C48+C49+C50+C51+C52</f>
        <v>44000000</v>
      </c>
      <c r="D43" s="6">
        <f t="shared" ref="D43" si="21">+D44+D45+D46+D47+D48+D49+D50+D51+D52</f>
        <v>57410150</v>
      </c>
      <c r="E43" s="6">
        <f t="shared" ref="E43" si="22">+E44+E45+E46+E47+E48+E49+E50+E51+E52</f>
        <v>45799452.030000009</v>
      </c>
      <c r="F43" s="6">
        <f t="shared" ref="F43" si="23">+F44+F45+F46+F47+F48+F49+F50+F51+F52</f>
        <v>43631604.840000004</v>
      </c>
      <c r="G43" s="6">
        <f t="shared" ref="G43" si="24">+G44+G45+G46+G47+G48+G49+G50+G51+G52</f>
        <v>11610697.969999999</v>
      </c>
    </row>
    <row r="44" spans="1:7" x14ac:dyDescent="0.2">
      <c r="A44" s="38" t="s">
        <v>46</v>
      </c>
      <c r="B44" s="6">
        <v>1131500</v>
      </c>
      <c r="C44" s="6">
        <v>-30000</v>
      </c>
      <c r="D44" s="6">
        <f t="shared" ref="D44:D52" si="25">+B44+C44</f>
        <v>1101500</v>
      </c>
      <c r="E44" s="6">
        <v>768965.91</v>
      </c>
      <c r="F44" s="6">
        <v>768965.91</v>
      </c>
      <c r="G44" s="6">
        <f t="shared" ref="G44:G52" si="26">+D44-E44</f>
        <v>332534.08999999997</v>
      </c>
    </row>
    <row r="45" spans="1:7" x14ac:dyDescent="0.2">
      <c r="A45" s="38" t="s">
        <v>47</v>
      </c>
      <c r="B45" s="6">
        <v>140000</v>
      </c>
      <c r="C45" s="6">
        <v>-50000</v>
      </c>
      <c r="D45" s="6">
        <f t="shared" si="25"/>
        <v>90000</v>
      </c>
      <c r="E45" s="6">
        <v>18787.400000000001</v>
      </c>
      <c r="F45" s="6">
        <v>18787.400000000001</v>
      </c>
      <c r="G45" s="6">
        <f t="shared" si="26"/>
        <v>71212.600000000006</v>
      </c>
    </row>
    <row r="46" spans="1:7" x14ac:dyDescent="0.2">
      <c r="A46" s="38" t="s">
        <v>48</v>
      </c>
      <c r="B46" s="6">
        <v>0</v>
      </c>
      <c r="C46" s="6">
        <v>0</v>
      </c>
      <c r="D46" s="6">
        <f t="shared" si="25"/>
        <v>0</v>
      </c>
      <c r="E46" s="6">
        <v>0</v>
      </c>
      <c r="F46" s="6">
        <v>0</v>
      </c>
      <c r="G46" s="6">
        <f t="shared" si="26"/>
        <v>0</v>
      </c>
    </row>
    <row r="47" spans="1:7" x14ac:dyDescent="0.2">
      <c r="A47" s="38" t="s">
        <v>49</v>
      </c>
      <c r="B47" s="6">
        <v>1235000</v>
      </c>
      <c r="C47" s="6">
        <v>180000</v>
      </c>
      <c r="D47" s="6">
        <f t="shared" si="25"/>
        <v>1415000</v>
      </c>
      <c r="E47" s="6">
        <v>1349588.64</v>
      </c>
      <c r="F47" s="6">
        <v>1349588.64</v>
      </c>
      <c r="G47" s="6">
        <f t="shared" si="26"/>
        <v>65411.360000000102</v>
      </c>
    </row>
    <row r="48" spans="1:7" x14ac:dyDescent="0.2">
      <c r="A48" s="38" t="s">
        <v>50</v>
      </c>
      <c r="B48" s="6">
        <v>0</v>
      </c>
      <c r="C48" s="6">
        <v>0</v>
      </c>
      <c r="D48" s="6">
        <f t="shared" si="25"/>
        <v>0</v>
      </c>
      <c r="E48" s="6">
        <v>0</v>
      </c>
      <c r="F48" s="6">
        <v>0</v>
      </c>
      <c r="G48" s="6">
        <f t="shared" si="26"/>
        <v>0</v>
      </c>
    </row>
    <row r="49" spans="1:7" x14ac:dyDescent="0.2">
      <c r="A49" s="38" t="s">
        <v>51</v>
      </c>
      <c r="B49" s="6">
        <v>201500</v>
      </c>
      <c r="C49" s="6">
        <v>0</v>
      </c>
      <c r="D49" s="6">
        <f t="shared" si="25"/>
        <v>201500</v>
      </c>
      <c r="E49" s="6">
        <v>0</v>
      </c>
      <c r="F49" s="6">
        <v>0</v>
      </c>
      <c r="G49" s="6">
        <f t="shared" si="26"/>
        <v>201500</v>
      </c>
    </row>
    <row r="50" spans="1:7" x14ac:dyDescent="0.2">
      <c r="A50" s="38" t="s">
        <v>52</v>
      </c>
      <c r="B50" s="6">
        <v>0</v>
      </c>
      <c r="C50" s="6">
        <v>0</v>
      </c>
      <c r="D50" s="6">
        <f t="shared" si="25"/>
        <v>0</v>
      </c>
      <c r="E50" s="6">
        <v>0</v>
      </c>
      <c r="F50" s="6">
        <v>0</v>
      </c>
      <c r="G50" s="6">
        <f t="shared" si="26"/>
        <v>0</v>
      </c>
    </row>
    <row r="51" spans="1:7" x14ac:dyDescent="0.2">
      <c r="A51" s="38" t="s">
        <v>53</v>
      </c>
      <c r="B51" s="6">
        <v>10000000</v>
      </c>
      <c r="C51" s="6">
        <v>44000000</v>
      </c>
      <c r="D51" s="6">
        <f t="shared" si="25"/>
        <v>54000000</v>
      </c>
      <c r="E51" s="6">
        <v>43369704.240000002</v>
      </c>
      <c r="F51" s="6">
        <v>41201857.049999997</v>
      </c>
      <c r="G51" s="6">
        <f t="shared" si="26"/>
        <v>10630295.759999998</v>
      </c>
    </row>
    <row r="52" spans="1:7" x14ac:dyDescent="0.2">
      <c r="A52" s="38" t="s">
        <v>54</v>
      </c>
      <c r="B52" s="6">
        <v>702150</v>
      </c>
      <c r="C52" s="6">
        <v>-100000</v>
      </c>
      <c r="D52" s="6">
        <f t="shared" si="25"/>
        <v>602150</v>
      </c>
      <c r="E52" s="6">
        <v>292405.84000000003</v>
      </c>
      <c r="F52" s="6">
        <v>292405.84000000003</v>
      </c>
      <c r="G52" s="6">
        <f t="shared" si="26"/>
        <v>309744.15999999997</v>
      </c>
    </row>
    <row r="53" spans="1:7" x14ac:dyDescent="0.2">
      <c r="A53" s="41" t="s">
        <v>55</v>
      </c>
      <c r="B53" s="6">
        <f>+B54+B55+B56</f>
        <v>31155117</v>
      </c>
      <c r="C53" s="6">
        <f t="shared" ref="C53" si="27">+C54+C55+C56</f>
        <v>0</v>
      </c>
      <c r="D53" s="6">
        <f t="shared" ref="D53" si="28">+D54+D55+D56</f>
        <v>31155117</v>
      </c>
      <c r="E53" s="6">
        <f t="shared" ref="E53" si="29">+E54+E55+E56</f>
        <v>703756.18</v>
      </c>
      <c r="F53" s="6">
        <f t="shared" ref="F53" si="30">+F54+F55+F56</f>
        <v>531143.44999999995</v>
      </c>
      <c r="G53" s="6">
        <f t="shared" ref="G53" si="31">+G54+G55+G56</f>
        <v>30451360.82</v>
      </c>
    </row>
    <row r="54" spans="1:7" x14ac:dyDescent="0.2">
      <c r="A54" s="38" t="s">
        <v>56</v>
      </c>
      <c r="B54" s="6">
        <v>0</v>
      </c>
      <c r="C54" s="6">
        <v>0</v>
      </c>
      <c r="D54" s="6">
        <f t="shared" ref="D54:D56" si="32">+B54+C54</f>
        <v>0</v>
      </c>
      <c r="E54" s="6">
        <v>0</v>
      </c>
      <c r="F54" s="6">
        <v>0</v>
      </c>
      <c r="G54" s="6">
        <f t="shared" ref="G54:G56" si="33">+D54-E54</f>
        <v>0</v>
      </c>
    </row>
    <row r="55" spans="1:7" x14ac:dyDescent="0.2">
      <c r="A55" s="38" t="s">
        <v>57</v>
      </c>
      <c r="B55" s="6">
        <v>31155117</v>
      </c>
      <c r="C55" s="6">
        <v>0</v>
      </c>
      <c r="D55" s="6">
        <f t="shared" si="32"/>
        <v>31155117</v>
      </c>
      <c r="E55" s="6">
        <v>703756.18</v>
      </c>
      <c r="F55" s="6">
        <v>531143.44999999995</v>
      </c>
      <c r="G55" s="6">
        <f t="shared" si="33"/>
        <v>30451360.82</v>
      </c>
    </row>
    <row r="56" spans="1:7" x14ac:dyDescent="0.2">
      <c r="A56" s="38" t="s">
        <v>58</v>
      </c>
      <c r="B56" s="6">
        <v>0</v>
      </c>
      <c r="C56" s="6">
        <v>0</v>
      </c>
      <c r="D56" s="6">
        <f t="shared" si="32"/>
        <v>0</v>
      </c>
      <c r="E56" s="6">
        <v>0</v>
      </c>
      <c r="F56" s="6">
        <v>0</v>
      </c>
      <c r="G56" s="6">
        <f t="shared" si="33"/>
        <v>0</v>
      </c>
    </row>
    <row r="57" spans="1:7" x14ac:dyDescent="0.2">
      <c r="A57" s="41" t="s">
        <v>124</v>
      </c>
      <c r="B57" s="6">
        <f>+B58+B59+B60+B61+B62+B63+B64</f>
        <v>0</v>
      </c>
      <c r="C57" s="6">
        <f t="shared" ref="C57:G57" si="34">+C58+C59+C60+C61+C62+C63+C64</f>
        <v>0</v>
      </c>
      <c r="D57" s="6">
        <f t="shared" si="34"/>
        <v>0</v>
      </c>
      <c r="E57" s="6">
        <f t="shared" si="34"/>
        <v>0</v>
      </c>
      <c r="F57" s="6">
        <f t="shared" si="34"/>
        <v>0</v>
      </c>
      <c r="G57" s="6">
        <f t="shared" si="34"/>
        <v>0</v>
      </c>
    </row>
    <row r="58" spans="1:7" x14ac:dyDescent="0.2">
      <c r="A58" s="38" t="s">
        <v>59</v>
      </c>
      <c r="B58" s="6">
        <v>0</v>
      </c>
      <c r="C58" s="6">
        <v>0</v>
      </c>
      <c r="D58" s="6">
        <f t="shared" ref="D58:D64" si="35">+B58+C58</f>
        <v>0</v>
      </c>
      <c r="E58" s="6">
        <v>0</v>
      </c>
      <c r="F58" s="6">
        <v>0</v>
      </c>
      <c r="G58" s="6">
        <f t="shared" ref="G58:G64" si="36">+D58-E58</f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f t="shared" si="35"/>
        <v>0</v>
      </c>
      <c r="E59" s="6">
        <v>0</v>
      </c>
      <c r="F59" s="6">
        <v>0</v>
      </c>
      <c r="G59" s="6">
        <f t="shared" si="36"/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f t="shared" si="35"/>
        <v>0</v>
      </c>
      <c r="E60" s="6">
        <v>0</v>
      </c>
      <c r="F60" s="6">
        <v>0</v>
      </c>
      <c r="G60" s="6">
        <f t="shared" si="36"/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f t="shared" si="35"/>
        <v>0</v>
      </c>
      <c r="E61" s="6">
        <v>0</v>
      </c>
      <c r="F61" s="6">
        <v>0</v>
      </c>
      <c r="G61" s="6">
        <f t="shared" si="36"/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f t="shared" si="35"/>
        <v>0</v>
      </c>
      <c r="E62" s="6">
        <v>0</v>
      </c>
      <c r="F62" s="6">
        <v>0</v>
      </c>
      <c r="G62" s="6">
        <f t="shared" si="36"/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f t="shared" si="35"/>
        <v>0</v>
      </c>
      <c r="E63" s="6">
        <v>0</v>
      </c>
      <c r="F63" s="6">
        <v>0</v>
      </c>
      <c r="G63" s="6">
        <f t="shared" si="36"/>
        <v>0</v>
      </c>
    </row>
    <row r="64" spans="1:7" x14ac:dyDescent="0.2">
      <c r="A64" s="38" t="s">
        <v>65</v>
      </c>
      <c r="B64" s="6">
        <v>0</v>
      </c>
      <c r="C64" s="6">
        <v>0</v>
      </c>
      <c r="D64" s="6">
        <f t="shared" si="35"/>
        <v>0</v>
      </c>
      <c r="E64" s="6">
        <v>0</v>
      </c>
      <c r="F64" s="6">
        <v>0</v>
      </c>
      <c r="G64" s="6">
        <f t="shared" si="36"/>
        <v>0</v>
      </c>
    </row>
    <row r="65" spans="1:7" x14ac:dyDescent="0.2">
      <c r="A65" s="41" t="s">
        <v>125</v>
      </c>
      <c r="B65" s="6">
        <f>+B66+B67+B68</f>
        <v>0</v>
      </c>
      <c r="C65" s="6">
        <f t="shared" ref="C65:G65" si="37">+C66+C67+C68</f>
        <v>0</v>
      </c>
      <c r="D65" s="6">
        <f t="shared" si="37"/>
        <v>0</v>
      </c>
      <c r="E65" s="6">
        <f t="shared" si="37"/>
        <v>0</v>
      </c>
      <c r="F65" s="6">
        <f t="shared" si="37"/>
        <v>0</v>
      </c>
      <c r="G65" s="6">
        <f t="shared" si="37"/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f t="shared" ref="D66:D68" si="38">+B66+C66</f>
        <v>0</v>
      </c>
      <c r="E66" s="6">
        <v>0</v>
      </c>
      <c r="F66" s="6">
        <v>0</v>
      </c>
      <c r="G66" s="6">
        <f t="shared" ref="G66:G68" si="39">+D66-E66</f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f t="shared" si="38"/>
        <v>0</v>
      </c>
      <c r="E67" s="6">
        <v>0</v>
      </c>
      <c r="F67" s="6">
        <v>0</v>
      </c>
      <c r="G67" s="6">
        <f t="shared" si="39"/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f t="shared" si="38"/>
        <v>0</v>
      </c>
      <c r="E68" s="6">
        <v>0</v>
      </c>
      <c r="F68" s="6">
        <v>0</v>
      </c>
      <c r="G68" s="6">
        <f t="shared" si="39"/>
        <v>0</v>
      </c>
    </row>
    <row r="69" spans="1:7" x14ac:dyDescent="0.2">
      <c r="A69" s="41" t="s">
        <v>69</v>
      </c>
      <c r="B69" s="6">
        <f>+B70+B71+B72+B73+B74+B75+B76</f>
        <v>0</v>
      </c>
      <c r="C69" s="6">
        <f t="shared" ref="C69:G69" si="40">+C70+C71+C72+C73+C74+C75+C76</f>
        <v>0</v>
      </c>
      <c r="D69" s="6">
        <f t="shared" si="40"/>
        <v>0</v>
      </c>
      <c r="E69" s="6">
        <f t="shared" si="40"/>
        <v>0</v>
      </c>
      <c r="F69" s="6">
        <f t="shared" si="40"/>
        <v>0</v>
      </c>
      <c r="G69" s="6">
        <f t="shared" si="40"/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f t="shared" ref="D70:D76" si="41">+B70+C70</f>
        <v>0</v>
      </c>
      <c r="E70" s="6">
        <v>0</v>
      </c>
      <c r="F70" s="6">
        <v>0</v>
      </c>
      <c r="G70" s="6">
        <f t="shared" ref="G70:G76" si="42">+D70-E70</f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f t="shared" si="41"/>
        <v>0</v>
      </c>
      <c r="E71" s="6">
        <v>0</v>
      </c>
      <c r="F71" s="6">
        <v>0</v>
      </c>
      <c r="G71" s="6">
        <f t="shared" si="42"/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f t="shared" si="41"/>
        <v>0</v>
      </c>
      <c r="E72" s="6">
        <v>0</v>
      </c>
      <c r="F72" s="6">
        <v>0</v>
      </c>
      <c r="G72" s="6">
        <f t="shared" si="42"/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f t="shared" si="41"/>
        <v>0</v>
      </c>
      <c r="E73" s="6">
        <v>0</v>
      </c>
      <c r="F73" s="6">
        <v>0</v>
      </c>
      <c r="G73" s="6">
        <f t="shared" si="42"/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f t="shared" si="41"/>
        <v>0</v>
      </c>
      <c r="E74" s="6">
        <v>0</v>
      </c>
      <c r="F74" s="6">
        <v>0</v>
      </c>
      <c r="G74" s="6">
        <f t="shared" si="42"/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f t="shared" si="41"/>
        <v>0</v>
      </c>
      <c r="E75" s="6">
        <v>0</v>
      </c>
      <c r="F75" s="6">
        <v>0</v>
      </c>
      <c r="G75" s="6">
        <f t="shared" si="42"/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f t="shared" si="41"/>
        <v>0</v>
      </c>
      <c r="E76" s="7">
        <v>0</v>
      </c>
      <c r="F76" s="7">
        <v>0</v>
      </c>
      <c r="G76" s="7">
        <f t="shared" si="42"/>
        <v>0</v>
      </c>
    </row>
    <row r="77" spans="1:7" x14ac:dyDescent="0.2">
      <c r="A77" s="40" t="s">
        <v>77</v>
      </c>
      <c r="B77" s="8">
        <f>+B5+B13+B23+B33+B43+B53+B57+B65+B69</f>
        <v>138956679</v>
      </c>
      <c r="C77" s="8">
        <f t="shared" ref="C77:G77" si="43">+C5+C13+C23+C33+C43+C53+C57+C65+C69</f>
        <v>54615657</v>
      </c>
      <c r="D77" s="8">
        <f t="shared" si="43"/>
        <v>193572336</v>
      </c>
      <c r="E77" s="8">
        <f t="shared" si="43"/>
        <v>134499104.5</v>
      </c>
      <c r="F77" s="8">
        <f t="shared" si="43"/>
        <v>129272255.58</v>
      </c>
      <c r="G77" s="8">
        <f t="shared" si="43"/>
        <v>59073231.5</v>
      </c>
    </row>
    <row r="80" spans="1:7" ht="12.75" x14ac:dyDescent="0.2">
      <c r="A80" s="42" t="s">
        <v>136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138</v>
      </c>
      <c r="B1" s="49"/>
      <c r="C1" s="49"/>
      <c r="D1" s="49"/>
      <c r="E1" s="49"/>
      <c r="F1" s="49"/>
      <c r="G1" s="50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10">
        <v>94391412</v>
      </c>
      <c r="C6" s="10">
        <v>10615657</v>
      </c>
      <c r="D6" s="10">
        <f>+B6+C6</f>
        <v>105007069</v>
      </c>
      <c r="E6" s="10">
        <v>87995896.289999992</v>
      </c>
      <c r="F6" s="10">
        <v>85109507.289999992</v>
      </c>
      <c r="G6" s="10">
        <f>+D6-E6</f>
        <v>17011172.710000008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>
        <v>44565267</v>
      </c>
      <c r="C8" s="10">
        <v>44000000</v>
      </c>
      <c r="D8" s="10">
        <f>+B8+C8</f>
        <v>88565267</v>
      </c>
      <c r="E8" s="10">
        <v>46503208.210000008</v>
      </c>
      <c r="F8" s="10">
        <v>44162748.290000007</v>
      </c>
      <c r="G8" s="10">
        <f>+D8-E8</f>
        <v>42062058.789999992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f>+B10+C10</f>
        <v>0</v>
      </c>
      <c r="E10" s="10">
        <v>0</v>
      </c>
      <c r="F10" s="10">
        <v>0</v>
      </c>
      <c r="G10" s="10">
        <f>+D10-E10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f>+B12+C12</f>
        <v>0</v>
      </c>
      <c r="E12" s="10">
        <v>0</v>
      </c>
      <c r="F12" s="10">
        <v>0</v>
      </c>
      <c r="G12" s="10">
        <f>+D12-E12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>
        <v>0</v>
      </c>
      <c r="C14" s="10">
        <v>0</v>
      </c>
      <c r="D14" s="10">
        <f>+B14+C14</f>
        <v>0</v>
      </c>
      <c r="E14" s="10">
        <v>0</v>
      </c>
      <c r="F14" s="10">
        <v>0</v>
      </c>
      <c r="G14" s="10">
        <f>+D14-E14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+B6+B8+B10+B12+B14</f>
        <v>138956679</v>
      </c>
      <c r="C16" s="8">
        <f t="shared" ref="C16:G16" si="0">+C6+C8+C10+C12+C14</f>
        <v>54615657</v>
      </c>
      <c r="D16" s="8">
        <f t="shared" si="0"/>
        <v>193572336</v>
      </c>
      <c r="E16" s="8">
        <f t="shared" si="0"/>
        <v>134499104.5</v>
      </c>
      <c r="F16" s="8">
        <f t="shared" si="0"/>
        <v>129272255.58</v>
      </c>
      <c r="G16" s="8">
        <f t="shared" si="0"/>
        <v>59073231.5</v>
      </c>
    </row>
    <row r="19" spans="1:1" ht="12.75" x14ac:dyDescent="0.2">
      <c r="A19" s="42" t="s">
        <v>136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139</v>
      </c>
      <c r="B1" s="49"/>
      <c r="C1" s="49"/>
      <c r="D1" s="49"/>
      <c r="E1" s="49"/>
      <c r="F1" s="49"/>
      <c r="G1" s="50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6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7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130</v>
      </c>
      <c r="B7" s="6">
        <v>11362450</v>
      </c>
      <c r="C7" s="6">
        <v>-65000</v>
      </c>
      <c r="D7" s="6">
        <f>+B7+C7</f>
        <v>11297450</v>
      </c>
      <c r="E7" s="6">
        <v>9615946.8000000007</v>
      </c>
      <c r="F7" s="6">
        <v>9416526.0100000016</v>
      </c>
      <c r="G7" s="6">
        <f>+D7-E7</f>
        <v>1681503.1999999993</v>
      </c>
    </row>
    <row r="8" spans="1:7" x14ac:dyDescent="0.2">
      <c r="A8" s="31" t="s">
        <v>131</v>
      </c>
      <c r="B8" s="6">
        <v>29235666</v>
      </c>
      <c r="C8" s="6">
        <v>-372000</v>
      </c>
      <c r="D8" s="6">
        <f t="shared" ref="D8:D14" si="0">+B8+C8</f>
        <v>28863666</v>
      </c>
      <c r="E8" s="6">
        <v>21001805.260000002</v>
      </c>
      <c r="F8" s="6">
        <v>19204249</v>
      </c>
      <c r="G8" s="6">
        <f t="shared" ref="G8:G14" si="1">+D8-E8</f>
        <v>7861860.7399999984</v>
      </c>
    </row>
    <row r="9" spans="1:7" x14ac:dyDescent="0.2">
      <c r="A9" s="31" t="s">
        <v>132</v>
      </c>
      <c r="B9" s="6">
        <v>28079196</v>
      </c>
      <c r="C9" s="6">
        <v>43577000</v>
      </c>
      <c r="D9" s="6">
        <f t="shared" si="0"/>
        <v>71656196</v>
      </c>
      <c r="E9" s="6">
        <v>58910654.979999997</v>
      </c>
      <c r="F9" s="6">
        <v>56434184.189999998</v>
      </c>
      <c r="G9" s="6">
        <f t="shared" si="1"/>
        <v>12745541.020000003</v>
      </c>
    </row>
    <row r="10" spans="1:7" x14ac:dyDescent="0.2">
      <c r="A10" s="31" t="s">
        <v>133</v>
      </c>
      <c r="B10" s="6">
        <v>41761660</v>
      </c>
      <c r="C10" s="6">
        <v>1692040</v>
      </c>
      <c r="D10" s="6">
        <f t="shared" si="0"/>
        <v>43453700</v>
      </c>
      <c r="E10" s="6">
        <v>11462588.93</v>
      </c>
      <c r="F10" s="6">
        <v>10998565.039999999</v>
      </c>
      <c r="G10" s="6">
        <f t="shared" si="1"/>
        <v>31991111.07</v>
      </c>
    </row>
    <row r="11" spans="1:7" x14ac:dyDescent="0.2">
      <c r="A11" s="31" t="s">
        <v>134</v>
      </c>
      <c r="B11" s="6">
        <v>16939218</v>
      </c>
      <c r="C11" s="6">
        <v>9355617</v>
      </c>
      <c r="D11" s="6">
        <f t="shared" si="0"/>
        <v>26294835</v>
      </c>
      <c r="E11" s="6">
        <v>25064477.280000001</v>
      </c>
      <c r="F11" s="6">
        <v>24891533.200000003</v>
      </c>
      <c r="G11" s="6">
        <f t="shared" si="1"/>
        <v>1230357.7199999988</v>
      </c>
    </row>
    <row r="12" spans="1:7" x14ac:dyDescent="0.2">
      <c r="A12" s="31" t="s">
        <v>135</v>
      </c>
      <c r="B12" s="6">
        <v>11578489</v>
      </c>
      <c r="C12" s="6">
        <v>428000</v>
      </c>
      <c r="D12" s="6">
        <f t="shared" si="0"/>
        <v>12006489</v>
      </c>
      <c r="E12" s="6">
        <v>8443631.25</v>
      </c>
      <c r="F12" s="6">
        <v>8327198.1399999997</v>
      </c>
      <c r="G12" s="6">
        <f t="shared" si="1"/>
        <v>3562857.75</v>
      </c>
    </row>
    <row r="13" spans="1:7" x14ac:dyDescent="0.2">
      <c r="A13" s="31" t="s">
        <v>81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31" t="s">
        <v>82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f>+B7+B8+B9+B10+B11+B12+B13+B14</f>
        <v>138956679</v>
      </c>
      <c r="C16" s="12">
        <f t="shared" ref="C16:G16" si="2">+C7+C8+C9+C10+C11+C12+C13+C14</f>
        <v>54615657</v>
      </c>
      <c r="D16" s="12">
        <f t="shared" si="2"/>
        <v>193572336</v>
      </c>
      <c r="E16" s="12">
        <f t="shared" si="2"/>
        <v>134499104.5</v>
      </c>
      <c r="F16" s="12">
        <f t="shared" si="2"/>
        <v>129272255.58000001</v>
      </c>
      <c r="G16" s="12">
        <f t="shared" si="2"/>
        <v>59073231.5</v>
      </c>
    </row>
    <row r="19" spans="1:7" ht="45" customHeight="1" x14ac:dyDescent="0.2">
      <c r="A19" s="48" t="s">
        <v>140</v>
      </c>
      <c r="B19" s="49"/>
      <c r="C19" s="49"/>
      <c r="D19" s="49"/>
      <c r="E19" s="49"/>
      <c r="F19" s="49"/>
      <c r="G19" s="50"/>
    </row>
    <row r="21" spans="1:7" x14ac:dyDescent="0.2">
      <c r="A21" s="24"/>
      <c r="B21" s="27" t="s">
        <v>0</v>
      </c>
      <c r="C21" s="28"/>
      <c r="D21" s="28"/>
      <c r="E21" s="28"/>
      <c r="F21" s="29"/>
      <c r="G21" s="46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7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83</v>
      </c>
      <c r="B25" s="17">
        <v>0</v>
      </c>
      <c r="C25" s="17">
        <v>0</v>
      </c>
      <c r="D25" s="17">
        <f t="shared" ref="D25:D28" si="3">+B25+C25</f>
        <v>0</v>
      </c>
      <c r="E25" s="17">
        <v>0</v>
      </c>
      <c r="F25" s="17">
        <v>0</v>
      </c>
      <c r="G25" s="17">
        <f t="shared" ref="G25:G28" si="4">+D25-E25</f>
        <v>0</v>
      </c>
    </row>
    <row r="26" spans="1:7" x14ac:dyDescent="0.2">
      <c r="A26" s="31" t="s">
        <v>84</v>
      </c>
      <c r="B26" s="17">
        <v>0</v>
      </c>
      <c r="C26" s="17">
        <v>0</v>
      </c>
      <c r="D26" s="17">
        <f t="shared" si="3"/>
        <v>0</v>
      </c>
      <c r="E26" s="17">
        <v>0</v>
      </c>
      <c r="F26" s="17">
        <v>0</v>
      </c>
      <c r="G26" s="17">
        <f t="shared" si="4"/>
        <v>0</v>
      </c>
    </row>
    <row r="27" spans="1:7" x14ac:dyDescent="0.2">
      <c r="A27" s="31" t="s">
        <v>85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x14ac:dyDescent="0.2">
      <c r="A28" s="31" t="s">
        <v>86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7">
        <f t="shared" si="4"/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>
        <f>+B25+B26+B27+B28</f>
        <v>0</v>
      </c>
      <c r="C30" s="12">
        <f t="shared" ref="C30:G30" si="5">+C25+C26+C27+C28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</row>
    <row r="33" spans="1:7" ht="45" customHeight="1" x14ac:dyDescent="0.2">
      <c r="A33" s="48" t="s">
        <v>141</v>
      </c>
      <c r="B33" s="49"/>
      <c r="C33" s="49"/>
      <c r="D33" s="49"/>
      <c r="E33" s="49"/>
      <c r="F33" s="49"/>
      <c r="G33" s="50"/>
    </row>
    <row r="34" spans="1:7" x14ac:dyDescent="0.2">
      <c r="A34" s="24"/>
      <c r="B34" s="27" t="s">
        <v>0</v>
      </c>
      <c r="C34" s="28"/>
      <c r="D34" s="28"/>
      <c r="E34" s="28"/>
      <c r="F34" s="29"/>
      <c r="G34" s="46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7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87</v>
      </c>
      <c r="B38" s="17">
        <v>138956679</v>
      </c>
      <c r="C38" s="17">
        <v>54615657</v>
      </c>
      <c r="D38" s="17">
        <f>+B38+C38</f>
        <v>193572336</v>
      </c>
      <c r="E38" s="17">
        <v>134499104.5</v>
      </c>
      <c r="F38" s="17">
        <v>129272255.58</v>
      </c>
      <c r="G38" s="17">
        <f>+D38-E38</f>
        <v>59073231.5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88</v>
      </c>
      <c r="B40" s="17">
        <v>0</v>
      </c>
      <c r="C40" s="17">
        <v>0</v>
      </c>
      <c r="D40" s="17">
        <f>+B40+C40</f>
        <v>0</v>
      </c>
      <c r="E40" s="17">
        <v>0</v>
      </c>
      <c r="F40" s="17">
        <v>0</v>
      </c>
      <c r="G40" s="17">
        <f>+D40-E40</f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89</v>
      </c>
      <c r="B42" s="17">
        <v>0</v>
      </c>
      <c r="C42" s="17">
        <v>0</v>
      </c>
      <c r="D42" s="17">
        <f>+B42+C42</f>
        <v>0</v>
      </c>
      <c r="E42" s="17">
        <v>0</v>
      </c>
      <c r="F42" s="17">
        <v>0</v>
      </c>
      <c r="G42" s="17">
        <f>+D42-E42</f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90</v>
      </c>
      <c r="B44" s="17">
        <v>0</v>
      </c>
      <c r="C44" s="17">
        <v>0</v>
      </c>
      <c r="D44" s="17">
        <f>+B44+C44</f>
        <v>0</v>
      </c>
      <c r="E44" s="17">
        <v>0</v>
      </c>
      <c r="F44" s="17">
        <v>0</v>
      </c>
      <c r="G44" s="17">
        <f>+D44-E44</f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91</v>
      </c>
      <c r="B46" s="17">
        <v>0</v>
      </c>
      <c r="C46" s="17">
        <v>0</v>
      </c>
      <c r="D46" s="17">
        <f>+B46+C46</f>
        <v>0</v>
      </c>
      <c r="E46" s="17">
        <v>0</v>
      </c>
      <c r="F46" s="17">
        <v>0</v>
      </c>
      <c r="G46" s="17">
        <f>+D46-E46</f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92</v>
      </c>
      <c r="B48" s="17">
        <v>0</v>
      </c>
      <c r="C48" s="17">
        <v>0</v>
      </c>
      <c r="D48" s="17">
        <f>+B48+C48</f>
        <v>0</v>
      </c>
      <c r="E48" s="17">
        <v>0</v>
      </c>
      <c r="F48" s="17">
        <v>0</v>
      </c>
      <c r="G48" s="17">
        <f>+D48-E48</f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93</v>
      </c>
      <c r="B50" s="17">
        <v>0</v>
      </c>
      <c r="C50" s="17">
        <v>0</v>
      </c>
      <c r="D50" s="17">
        <f>+B50+C50</f>
        <v>0</v>
      </c>
      <c r="E50" s="17">
        <v>0</v>
      </c>
      <c r="F50" s="17">
        <v>0</v>
      </c>
      <c r="G50" s="17">
        <f>+D50-E50</f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f>+B38+B40+B42+B44+B46+B48+B50</f>
        <v>138956679</v>
      </c>
      <c r="C52" s="12">
        <f t="shared" ref="C52:G52" si="6">+C38+C40+C42+C44+C46+C48+C50</f>
        <v>54615657</v>
      </c>
      <c r="D52" s="12">
        <f t="shared" si="6"/>
        <v>193572336</v>
      </c>
      <c r="E52" s="12">
        <f t="shared" si="6"/>
        <v>134499104.5</v>
      </c>
      <c r="F52" s="12">
        <f t="shared" si="6"/>
        <v>129272255.58</v>
      </c>
      <c r="G52" s="12">
        <f t="shared" si="6"/>
        <v>59073231.5</v>
      </c>
    </row>
    <row r="54" spans="1:7" ht="12.75" x14ac:dyDescent="0.2">
      <c r="A54" s="42" t="s">
        <v>136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142</v>
      </c>
      <c r="B1" s="51"/>
      <c r="C1" s="51"/>
      <c r="D1" s="51"/>
      <c r="E1" s="51"/>
      <c r="F1" s="51"/>
      <c r="G1" s="52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94</v>
      </c>
      <c r="B6" s="6">
        <f>+B7+B8+B9+B10+B11+B12+B13+B14</f>
        <v>0</v>
      </c>
      <c r="C6" s="6">
        <f t="shared" ref="C6:G6" si="0">+C7+C8+C9+C10+C11+C12+C13+C14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30" t="s">
        <v>95</v>
      </c>
      <c r="B7" s="6">
        <v>0</v>
      </c>
      <c r="C7" s="6">
        <v>0</v>
      </c>
      <c r="D7" s="6">
        <f t="shared" ref="D7:D14" si="1">+B7+C7</f>
        <v>0</v>
      </c>
      <c r="E7" s="6">
        <v>0</v>
      </c>
      <c r="F7" s="6">
        <v>0</v>
      </c>
      <c r="G7" s="6">
        <f t="shared" ref="G7:G14" si="2">+D7-E7</f>
        <v>0</v>
      </c>
    </row>
    <row r="8" spans="1:7" x14ac:dyDescent="0.2">
      <c r="A8" s="30" t="s">
        <v>96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30" t="s">
        <v>129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97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30" t="s">
        <v>98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99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100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101</v>
      </c>
      <c r="B16" s="6">
        <f>+B17+B18+B19+B20+B21+B22+B23</f>
        <v>138956679</v>
      </c>
      <c r="C16" s="6">
        <f t="shared" ref="C16:G16" si="3">+C17+C18+C19+C20+C21+C22+C23</f>
        <v>54615657</v>
      </c>
      <c r="D16" s="6">
        <f t="shared" si="3"/>
        <v>193572336</v>
      </c>
      <c r="E16" s="6">
        <f t="shared" si="3"/>
        <v>134499104.5</v>
      </c>
      <c r="F16" s="6">
        <f t="shared" si="3"/>
        <v>129272255.58</v>
      </c>
      <c r="G16" s="6">
        <f t="shared" si="3"/>
        <v>59073231.5</v>
      </c>
    </row>
    <row r="17" spans="1:7" x14ac:dyDescent="0.2">
      <c r="A17" s="30" t="s">
        <v>102</v>
      </c>
      <c r="B17" s="6">
        <v>0</v>
      </c>
      <c r="C17" s="6">
        <v>0</v>
      </c>
      <c r="D17" s="6">
        <f t="shared" ref="D17:D23" si="4">+B17+C17</f>
        <v>0</v>
      </c>
      <c r="E17" s="6">
        <v>0</v>
      </c>
      <c r="F17" s="6">
        <v>0</v>
      </c>
      <c r="G17" s="6">
        <f t="shared" ref="G17:G23" si="5">+D17-E17</f>
        <v>0</v>
      </c>
    </row>
    <row r="18" spans="1:7" x14ac:dyDescent="0.2">
      <c r="A18" s="30" t="s">
        <v>103</v>
      </c>
      <c r="B18" s="6">
        <v>138956679</v>
      </c>
      <c r="C18" s="6">
        <v>54615657</v>
      </c>
      <c r="D18" s="6">
        <f t="shared" si="4"/>
        <v>193572336</v>
      </c>
      <c r="E18" s="6">
        <v>134499104.5</v>
      </c>
      <c r="F18" s="6">
        <v>129272255.58</v>
      </c>
      <c r="G18" s="6">
        <f t="shared" si="5"/>
        <v>59073231.5</v>
      </c>
    </row>
    <row r="19" spans="1:7" x14ac:dyDescent="0.2">
      <c r="A19" s="30" t="s">
        <v>104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30" t="s">
        <v>105</v>
      </c>
      <c r="B20" s="6">
        <v>0</v>
      </c>
      <c r="C20" s="6">
        <v>0</v>
      </c>
      <c r="D20" s="6">
        <f t="shared" si="4"/>
        <v>0</v>
      </c>
      <c r="E20" s="6">
        <v>0</v>
      </c>
      <c r="F20" s="6">
        <v>0</v>
      </c>
      <c r="G20" s="6">
        <f t="shared" si="5"/>
        <v>0</v>
      </c>
    </row>
    <row r="21" spans="1:7" x14ac:dyDescent="0.2">
      <c r="A21" s="30" t="s">
        <v>106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30" t="s">
        <v>107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30" t="s">
        <v>108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109</v>
      </c>
      <c r="B25" s="6">
        <f>+B26+B27+B28+B29+B30+B31+B32+B33+B34</f>
        <v>0</v>
      </c>
      <c r="C25" s="6">
        <f t="shared" ref="C25:G25" si="6">+C26+C27+C28+C29+C30+C31+C32+C33+C34</f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30" t="s">
        <v>110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6">
        <v>0</v>
      </c>
      <c r="G26" s="6">
        <f t="shared" ref="G26:G34" si="8">+D26-E26</f>
        <v>0</v>
      </c>
    </row>
    <row r="27" spans="1:7" x14ac:dyDescent="0.2">
      <c r="A27" s="30" t="s">
        <v>111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</row>
    <row r="28" spans="1:7" x14ac:dyDescent="0.2">
      <c r="A28" s="30" t="s">
        <v>112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30" t="s">
        <v>113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30" t="s">
        <v>114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</row>
    <row r="31" spans="1:7" x14ac:dyDescent="0.2">
      <c r="A31" s="30" t="s">
        <v>115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</row>
    <row r="32" spans="1:7" x14ac:dyDescent="0.2">
      <c r="A32" s="30" t="s">
        <v>116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</row>
    <row r="33" spans="1:7" x14ac:dyDescent="0.2">
      <c r="A33" s="30" t="s">
        <v>117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</row>
    <row r="34" spans="1:7" x14ac:dyDescent="0.2">
      <c r="A34" s="30" t="s">
        <v>118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119</v>
      </c>
      <c r="B36" s="6">
        <f>+B37+B38+B39+B40</f>
        <v>0</v>
      </c>
      <c r="C36" s="6">
        <f t="shared" ref="C36:G36" si="9">+C37+C38+C39+C40</f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30" t="s">
        <v>120</v>
      </c>
      <c r="B37" s="6">
        <v>0</v>
      </c>
      <c r="C37" s="6">
        <v>0</v>
      </c>
      <c r="D37" s="6">
        <f>+B37+C37</f>
        <v>0</v>
      </c>
      <c r="E37" s="6">
        <v>0</v>
      </c>
      <c r="F37" s="6">
        <v>0</v>
      </c>
      <c r="G37" s="6">
        <f>+D37-E37</f>
        <v>0</v>
      </c>
    </row>
    <row r="38" spans="1:7" ht="22.5" x14ac:dyDescent="0.2">
      <c r="A38" s="30" t="s">
        <v>121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f t="shared" ref="G38:G40" si="10">+D38-E38</f>
        <v>0</v>
      </c>
    </row>
    <row r="39" spans="1:7" x14ac:dyDescent="0.2">
      <c r="A39" s="30" t="s">
        <v>122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30" t="s">
        <v>123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+B6+B16+B25+B36</f>
        <v>138956679</v>
      </c>
      <c r="C42" s="12">
        <f t="shared" ref="C42:G42" si="11">+C6+C16+C25+C36</f>
        <v>54615657</v>
      </c>
      <c r="D42" s="12">
        <f t="shared" si="11"/>
        <v>193572336</v>
      </c>
      <c r="E42" s="12">
        <f t="shared" si="11"/>
        <v>134499104.5</v>
      </c>
      <c r="F42" s="12">
        <f t="shared" si="11"/>
        <v>129272255.58</v>
      </c>
      <c r="G42" s="12">
        <f t="shared" si="11"/>
        <v>59073231.5</v>
      </c>
    </row>
    <row r="45" spans="1:7" ht="12.75" x14ac:dyDescent="0.2">
      <c r="A45" s="42" t="s">
        <v>136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2025-01-17T19:24:28Z</cp:lastPrinted>
  <dcterms:created xsi:type="dcterms:W3CDTF">2014-02-10T03:37:14Z</dcterms:created>
  <dcterms:modified xsi:type="dcterms:W3CDTF">2025-02-07T15:26:17Z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